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cgov.sharepoint.com/sites/VG000100/Documents/000 Phase 2 Drought Resources/FeedingStock Website/Tools &amp; Calculators/"/>
    </mc:Choice>
  </mc:AlternateContent>
  <xr:revisionPtr revIDLastSave="0" documentId="8_{4EC01BB8-6DDD-49AD-960B-AD8E3828F19D}" xr6:coauthVersionLast="31" xr6:coauthVersionMax="31" xr10:uidLastSave="{00000000-0000-0000-0000-000000000000}"/>
  <bookViews>
    <workbookView xWindow="240" yWindow="80" windowWidth="24780" windowHeight="12410" xr2:uid="{00000000-000D-0000-FFFF-FFFF00000000}"/>
  </bookViews>
  <sheets>
    <sheet name="sheep" sheetId="1" r:id="rId1"/>
    <sheet name="water" sheetId="2" r:id="rId2"/>
  </sheets>
  <calcPr calcId="179017" concurrentCalc="0"/>
</workbook>
</file>

<file path=xl/calcChain.xml><?xml version="1.0" encoding="utf-8"?>
<calcChain xmlns="http://schemas.openxmlformats.org/spreadsheetml/2006/main">
  <c r="I19" i="2" l="1"/>
  <c r="H19" i="2"/>
  <c r="G19" i="2"/>
  <c r="F19" i="2"/>
  <c r="E19" i="2"/>
  <c r="D19" i="2"/>
  <c r="C19" i="2"/>
  <c r="I20" i="2"/>
  <c r="H20" i="2"/>
  <c r="G20" i="2"/>
  <c r="F20" i="2"/>
  <c r="E20" i="2"/>
  <c r="D20" i="2"/>
  <c r="C20" i="2"/>
  <c r="C21" i="2"/>
  <c r="D21" i="2"/>
  <c r="E21" i="2"/>
  <c r="F21" i="2"/>
  <c r="G21" i="2"/>
  <c r="H21" i="2"/>
  <c r="I21" i="2"/>
  <c r="I22" i="2"/>
  <c r="H22" i="2"/>
  <c r="G22" i="2"/>
  <c r="F22" i="2"/>
  <c r="E22" i="2"/>
  <c r="D22" i="2"/>
  <c r="C22" i="2"/>
  <c r="I6" i="2"/>
  <c r="I7" i="2"/>
  <c r="H6" i="2"/>
  <c r="H7" i="2"/>
  <c r="G6" i="2"/>
  <c r="G7" i="2"/>
  <c r="F6" i="2"/>
  <c r="F7" i="2"/>
  <c r="E6" i="2"/>
  <c r="E7" i="2"/>
  <c r="D6" i="2"/>
  <c r="D7" i="2"/>
  <c r="C6" i="2"/>
  <c r="C7" i="2"/>
  <c r="C8" i="2"/>
  <c r="D8" i="2"/>
  <c r="E8" i="2"/>
  <c r="F8" i="2"/>
  <c r="G8" i="2"/>
  <c r="H8" i="2"/>
  <c r="I8" i="2"/>
  <c r="I9" i="2"/>
  <c r="H9" i="2"/>
  <c r="G9" i="2"/>
  <c r="F9" i="2"/>
  <c r="E9" i="2"/>
  <c r="D9" i="2"/>
  <c r="C9" i="2"/>
  <c r="P7" i="2"/>
  <c r="C23" i="1"/>
  <c r="C24" i="1"/>
  <c r="D23" i="1"/>
  <c r="D24" i="1"/>
  <c r="E23" i="1"/>
  <c r="E24" i="1"/>
  <c r="F23" i="1"/>
  <c r="F24" i="1"/>
  <c r="G23" i="1"/>
  <c r="G24" i="1"/>
  <c r="H23" i="1"/>
  <c r="H24" i="1"/>
  <c r="I23" i="1"/>
  <c r="I24" i="1"/>
  <c r="I25" i="1"/>
  <c r="H25" i="1"/>
  <c r="G25" i="1"/>
  <c r="F25" i="1"/>
  <c r="E25" i="1"/>
  <c r="D25" i="1"/>
  <c r="C25" i="1"/>
  <c r="I20" i="1"/>
  <c r="I22" i="1"/>
  <c r="H20" i="1"/>
  <c r="H22" i="1"/>
  <c r="G20" i="1"/>
  <c r="G22" i="1"/>
  <c r="F20" i="1"/>
  <c r="F22" i="1"/>
  <c r="E20" i="1"/>
  <c r="E22" i="1"/>
  <c r="D20" i="1"/>
  <c r="D22" i="1"/>
  <c r="C20" i="1"/>
  <c r="C22" i="1"/>
  <c r="C21" i="1"/>
  <c r="D21" i="1"/>
  <c r="E21" i="1"/>
  <c r="F21" i="1"/>
  <c r="G21" i="1"/>
  <c r="H21" i="1"/>
  <c r="I21" i="1"/>
  <c r="C9" i="1"/>
  <c r="C10" i="1"/>
  <c r="D9" i="1"/>
  <c r="D10" i="1"/>
  <c r="E9" i="1"/>
  <c r="E10" i="1"/>
  <c r="F9" i="1"/>
  <c r="F10" i="1"/>
  <c r="G9" i="1"/>
  <c r="G10" i="1"/>
  <c r="H9" i="1"/>
  <c r="H10" i="1"/>
  <c r="I9" i="1"/>
  <c r="I10" i="1"/>
  <c r="I11" i="1"/>
  <c r="H11" i="1"/>
  <c r="G11" i="1"/>
  <c r="F11" i="1"/>
  <c r="E11" i="1"/>
  <c r="D11" i="1"/>
  <c r="C11" i="1"/>
  <c r="I6" i="1"/>
  <c r="H6" i="1"/>
  <c r="G6" i="1"/>
  <c r="F6" i="1"/>
  <c r="E6" i="1"/>
  <c r="D6" i="1"/>
  <c r="C6" i="1"/>
  <c r="C8" i="1"/>
  <c r="D8" i="1"/>
  <c r="E8" i="1"/>
  <c r="F8" i="1"/>
  <c r="G8" i="1"/>
  <c r="H8" i="1"/>
  <c r="I8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<sst xmlns="http://schemas.openxmlformats.org/spreadsheetml/2006/main" count="68" uniqueCount="32">
  <si>
    <t>Grain price</t>
  </si>
  <si>
    <t>mob size</t>
  </si>
  <si>
    <t>Nov</t>
  </si>
  <si>
    <t>Dec</t>
  </si>
  <si>
    <t>Jan</t>
  </si>
  <si>
    <t>Feb</t>
  </si>
  <si>
    <t>Mar</t>
  </si>
  <si>
    <t>Apr</t>
  </si>
  <si>
    <t>May</t>
  </si>
  <si>
    <t>kg/head/week</t>
  </si>
  <si>
    <t>total kg/month</t>
  </si>
  <si>
    <t>Kg/feed if feeding every 2nd day</t>
  </si>
  <si>
    <t>Cumulative kg</t>
  </si>
  <si>
    <t>Cost/head</t>
  </si>
  <si>
    <t>Total cost</t>
  </si>
  <si>
    <t>weaners</t>
  </si>
  <si>
    <t>Cost/head/month</t>
  </si>
  <si>
    <t>sheep</t>
  </si>
  <si>
    <t>at 4 to 6 litres per head per day</t>
  </si>
  <si>
    <t>litres/hd/day</t>
  </si>
  <si>
    <t>litre</t>
  </si>
  <si>
    <t>gallon</t>
  </si>
  <si>
    <t>l/hd/week</t>
  </si>
  <si>
    <t>Cumulative litres</t>
  </si>
  <si>
    <t>Cumulative gallons</t>
  </si>
  <si>
    <t>Cow and calf</t>
  </si>
  <si>
    <t>at 70 litres per head per day</t>
  </si>
  <si>
    <t>Gallons</t>
  </si>
  <si>
    <t>Mob</t>
  </si>
  <si>
    <t>ewes</t>
  </si>
  <si>
    <t>Cumulative cost/head</t>
  </si>
  <si>
    <t>litres per mob/month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</si>
</sst>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6" x14ac:knownFonts="1">
    <font>
      <sz val="10"/>
      <name val="Arial"/>
    </font>
    <font>
      <b/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3" fillId="0" borderId="0" xfId="0" applyFont="1"/>
    <xf numFmtId="1" fontId="0" fillId="0" borderId="0" xfId="0" applyNumberFormat="1"/>
    <xf numFmtId="0" fontId="4" fillId="0" borderId="0" xfId="0" applyFont="1"/>
    <xf numFmtId="164" fontId="0" fillId="0" borderId="0" xfId="0" applyNumberFormat="1"/>
    <xf numFmtId="10" fontId="0" fillId="0" borderId="0" xfId="0" applyNumberFormat="1"/>
    <xf numFmtId="9" fontId="0" fillId="0" borderId="0" xfId="0" applyNumberFormat="1"/>
    <xf numFmtId="3" fontId="0" fillId="0" borderId="0" xfId="0" applyNumberFormat="1"/>
    <xf numFmtId="3" fontId="4" fillId="0" borderId="0" xfId="0" applyNumberFormat="1" applyFont="1"/>
    <xf numFmtId="165" fontId="0" fillId="0" borderId="0" xfId="0" applyNumberFormat="1"/>
    <xf numFmtId="0" fontId="0" fillId="0" borderId="0" xfId="0" applyFill="1"/>
    <xf numFmtId="164" fontId="2" fillId="2" borderId="0" xfId="0" applyNumberFormat="1" applyFont="1" applyFill="1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164" fontId="1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workbookViewId="0">
      <selection activeCell="E2" sqref="E2"/>
    </sheetView>
  </sheetViews>
  <sheetFormatPr defaultRowHeight="12.5" x14ac:dyDescent="0.25"/>
  <cols>
    <col min="1" max="1" width="30.7265625" customWidth="1"/>
    <col min="2" max="2" width="12.7265625" customWidth="1"/>
    <col min="3" max="3" width="9.26953125" bestFit="1" customWidth="1"/>
    <col min="4" max="4" width="10.1796875" customWidth="1"/>
    <col min="5" max="9" width="10.1796875" bestFit="1" customWidth="1"/>
  </cols>
  <sheetData>
    <row r="1" spans="1:9" ht="13" x14ac:dyDescent="0.3">
      <c r="A1" s="1" t="s">
        <v>28</v>
      </c>
      <c r="D1" t="s">
        <v>0</v>
      </c>
      <c r="E1" s="13">
        <v>380</v>
      </c>
    </row>
    <row r="2" spans="1:9" x14ac:dyDescent="0.25">
      <c r="A2" s="15" t="s">
        <v>29</v>
      </c>
      <c r="D2" t="s">
        <v>1</v>
      </c>
      <c r="E2" s="14">
        <v>2000</v>
      </c>
    </row>
    <row r="4" spans="1:9" s="1" customFormat="1" ht="13" x14ac:dyDescent="0.3"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</row>
    <row r="5" spans="1:9" x14ac:dyDescent="0.25">
      <c r="A5" t="s">
        <v>9</v>
      </c>
      <c r="C5" s="15">
        <v>1.5</v>
      </c>
      <c r="D5" s="15">
        <v>3.5</v>
      </c>
      <c r="E5" s="15">
        <v>3.5</v>
      </c>
      <c r="F5" s="15">
        <v>3.5</v>
      </c>
      <c r="G5" s="15">
        <v>3.5</v>
      </c>
      <c r="H5" s="15">
        <v>3.5</v>
      </c>
      <c r="I5" s="15">
        <v>3.5</v>
      </c>
    </row>
    <row r="6" spans="1:9" x14ac:dyDescent="0.25">
      <c r="A6" t="s">
        <v>10</v>
      </c>
      <c r="C6">
        <f t="shared" ref="C6:I6" si="0">+$E$2*C5*4</f>
        <v>12000</v>
      </c>
      <c r="D6">
        <f t="shared" si="0"/>
        <v>28000</v>
      </c>
      <c r="E6">
        <f t="shared" si="0"/>
        <v>28000</v>
      </c>
      <c r="F6">
        <f t="shared" si="0"/>
        <v>28000</v>
      </c>
      <c r="G6">
        <f t="shared" si="0"/>
        <v>28000</v>
      </c>
      <c r="H6">
        <f t="shared" si="0"/>
        <v>28000</v>
      </c>
      <c r="I6">
        <f t="shared" si="0"/>
        <v>28000</v>
      </c>
    </row>
    <row r="7" spans="1:9" s="4" customFormat="1" x14ac:dyDescent="0.25">
      <c r="A7" s="4" t="s">
        <v>11</v>
      </c>
      <c r="C7" s="4">
        <f t="shared" ref="C7:I7" si="1">+C6/30*2</f>
        <v>800</v>
      </c>
      <c r="D7" s="4">
        <f t="shared" si="1"/>
        <v>1866.6666666666667</v>
      </c>
      <c r="E7" s="4">
        <f t="shared" si="1"/>
        <v>1866.6666666666667</v>
      </c>
      <c r="F7" s="4">
        <f t="shared" si="1"/>
        <v>1866.6666666666667</v>
      </c>
      <c r="G7" s="4">
        <f t="shared" si="1"/>
        <v>1866.6666666666667</v>
      </c>
      <c r="H7" s="4">
        <f t="shared" si="1"/>
        <v>1866.6666666666667</v>
      </c>
      <c r="I7" s="4">
        <f t="shared" si="1"/>
        <v>1866.6666666666667</v>
      </c>
    </row>
    <row r="8" spans="1:9" x14ac:dyDescent="0.25">
      <c r="A8" t="s">
        <v>12</v>
      </c>
      <c r="C8">
        <f>+C6</f>
        <v>12000</v>
      </c>
      <c r="D8">
        <f t="shared" ref="D8:I8" si="2">+D6+C8</f>
        <v>40000</v>
      </c>
      <c r="E8">
        <f t="shared" si="2"/>
        <v>68000</v>
      </c>
      <c r="F8">
        <f t="shared" si="2"/>
        <v>96000</v>
      </c>
      <c r="G8">
        <f t="shared" si="2"/>
        <v>124000</v>
      </c>
      <c r="H8">
        <f t="shared" si="2"/>
        <v>152000</v>
      </c>
      <c r="I8" s="5">
        <f t="shared" si="2"/>
        <v>180000</v>
      </c>
    </row>
    <row r="9" spans="1:9" s="6" customFormat="1" x14ac:dyDescent="0.25">
      <c r="A9" s="6" t="s">
        <v>13</v>
      </c>
      <c r="C9" s="6">
        <f t="shared" ref="C9:I9" si="3">+C5*$E$1/1000*4</f>
        <v>2.2799999999999998</v>
      </c>
      <c r="D9" s="6">
        <f t="shared" si="3"/>
        <v>5.32</v>
      </c>
      <c r="E9" s="6">
        <f t="shared" si="3"/>
        <v>5.32</v>
      </c>
      <c r="F9" s="6">
        <f t="shared" si="3"/>
        <v>5.32</v>
      </c>
      <c r="G9" s="6">
        <f t="shared" si="3"/>
        <v>5.32</v>
      </c>
      <c r="H9" s="6">
        <f t="shared" si="3"/>
        <v>5.32</v>
      </c>
      <c r="I9" s="6">
        <f t="shared" si="3"/>
        <v>5.32</v>
      </c>
    </row>
    <row r="10" spans="1:9" ht="13" x14ac:dyDescent="0.3">
      <c r="A10" s="5" t="s">
        <v>30</v>
      </c>
      <c r="C10" s="6">
        <f>+C9</f>
        <v>2.2799999999999998</v>
      </c>
      <c r="D10" s="6">
        <f t="shared" ref="D10:I10" si="4">+C10+D9</f>
        <v>7.6</v>
      </c>
      <c r="E10" s="6">
        <f t="shared" si="4"/>
        <v>12.92</v>
      </c>
      <c r="F10" s="6">
        <f t="shared" si="4"/>
        <v>18.240000000000002</v>
      </c>
      <c r="G10" s="6">
        <f t="shared" si="4"/>
        <v>23.560000000000002</v>
      </c>
      <c r="H10" s="6">
        <f t="shared" si="4"/>
        <v>28.880000000000003</v>
      </c>
      <c r="I10" s="17">
        <f t="shared" si="4"/>
        <v>34.200000000000003</v>
      </c>
    </row>
    <row r="11" spans="1:9" ht="13" x14ac:dyDescent="0.3">
      <c r="A11" t="s">
        <v>14</v>
      </c>
      <c r="C11" s="6">
        <f t="shared" ref="C11:I11" si="5">+C10*$E$2</f>
        <v>4560</v>
      </c>
      <c r="D11" s="6">
        <f t="shared" si="5"/>
        <v>15200</v>
      </c>
      <c r="E11" s="6">
        <f t="shared" si="5"/>
        <v>25840</v>
      </c>
      <c r="F11" s="6">
        <f t="shared" si="5"/>
        <v>36480.000000000007</v>
      </c>
      <c r="G11" s="6">
        <f t="shared" si="5"/>
        <v>47120.000000000007</v>
      </c>
      <c r="H11" s="6">
        <f t="shared" si="5"/>
        <v>57760.000000000007</v>
      </c>
      <c r="I11" s="17">
        <f t="shared" si="5"/>
        <v>68400</v>
      </c>
    </row>
    <row r="14" spans="1:9" ht="13" x14ac:dyDescent="0.3">
      <c r="A14" s="1" t="s">
        <v>28</v>
      </c>
    </row>
    <row r="15" spans="1:9" x14ac:dyDescent="0.25">
      <c r="A15" s="16" t="s">
        <v>15</v>
      </c>
    </row>
    <row r="16" spans="1:9" x14ac:dyDescent="0.25">
      <c r="D16" s="3" t="s">
        <v>1</v>
      </c>
      <c r="E16" s="14">
        <v>1000</v>
      </c>
    </row>
    <row r="18" spans="1:10" s="1" customFormat="1" ht="13" x14ac:dyDescent="0.3">
      <c r="C18" s="1" t="s">
        <v>2</v>
      </c>
      <c r="D18" s="1" t="s">
        <v>3</v>
      </c>
      <c r="E18" s="1" t="s">
        <v>4</v>
      </c>
      <c r="F18" s="1" t="s">
        <v>5</v>
      </c>
      <c r="G18" s="1" t="s">
        <v>6</v>
      </c>
      <c r="H18" s="1" t="s">
        <v>7</v>
      </c>
      <c r="I18" s="1" t="s">
        <v>8</v>
      </c>
    </row>
    <row r="19" spans="1:10" x14ac:dyDescent="0.25">
      <c r="A19" t="s">
        <v>9</v>
      </c>
      <c r="C19" s="16">
        <v>3.3</v>
      </c>
      <c r="D19" s="16">
        <v>3.3</v>
      </c>
      <c r="E19" s="16">
        <v>4</v>
      </c>
      <c r="F19" s="16">
        <v>4</v>
      </c>
      <c r="G19" s="16">
        <v>4</v>
      </c>
      <c r="H19" s="16">
        <v>4</v>
      </c>
      <c r="I19" s="16">
        <v>4</v>
      </c>
    </row>
    <row r="20" spans="1:10" x14ac:dyDescent="0.25">
      <c r="A20" t="s">
        <v>10</v>
      </c>
      <c r="C20">
        <f t="shared" ref="C20:I20" si="6">+$E$16*C19*4</f>
        <v>13200</v>
      </c>
      <c r="D20">
        <f t="shared" si="6"/>
        <v>13200</v>
      </c>
      <c r="E20">
        <f t="shared" si="6"/>
        <v>16000</v>
      </c>
      <c r="F20">
        <f t="shared" si="6"/>
        <v>16000</v>
      </c>
      <c r="G20">
        <f t="shared" si="6"/>
        <v>16000</v>
      </c>
      <c r="H20">
        <f t="shared" si="6"/>
        <v>16000</v>
      </c>
      <c r="I20">
        <f t="shared" si="6"/>
        <v>16000</v>
      </c>
    </row>
    <row r="21" spans="1:10" x14ac:dyDescent="0.25">
      <c r="A21" t="s">
        <v>12</v>
      </c>
      <c r="C21">
        <f>+C20</f>
        <v>13200</v>
      </c>
      <c r="D21">
        <f t="shared" ref="D21:I21" si="7">+D20+C21</f>
        <v>26400</v>
      </c>
      <c r="E21">
        <f t="shared" si="7"/>
        <v>42400</v>
      </c>
      <c r="F21">
        <f t="shared" si="7"/>
        <v>58400</v>
      </c>
      <c r="G21">
        <f t="shared" si="7"/>
        <v>74400</v>
      </c>
      <c r="H21">
        <f t="shared" si="7"/>
        <v>90400</v>
      </c>
      <c r="I21" s="5">
        <f t="shared" si="7"/>
        <v>106400</v>
      </c>
    </row>
    <row r="22" spans="1:10" x14ac:dyDescent="0.25">
      <c r="A22" s="4" t="s">
        <v>11</v>
      </c>
      <c r="C22">
        <f t="shared" ref="C22:I22" si="8">+C20/30*2</f>
        <v>880</v>
      </c>
      <c r="D22" s="4">
        <f t="shared" si="8"/>
        <v>880</v>
      </c>
      <c r="E22" s="4">
        <f t="shared" si="8"/>
        <v>1066.6666666666667</v>
      </c>
      <c r="F22" s="4">
        <f t="shared" si="8"/>
        <v>1066.6666666666667</v>
      </c>
      <c r="G22" s="4">
        <f t="shared" si="8"/>
        <v>1066.6666666666667</v>
      </c>
      <c r="H22" s="4">
        <f t="shared" si="8"/>
        <v>1066.6666666666667</v>
      </c>
      <c r="I22" s="4">
        <f t="shared" si="8"/>
        <v>1066.6666666666667</v>
      </c>
    </row>
    <row r="23" spans="1:10" x14ac:dyDescent="0.25">
      <c r="A23" s="6" t="s">
        <v>16</v>
      </c>
      <c r="B23" s="6"/>
      <c r="C23" s="6">
        <f t="shared" ref="C23:I23" si="9">+C19*$E$1/1000*4</f>
        <v>5.016</v>
      </c>
      <c r="D23" s="6">
        <f t="shared" si="9"/>
        <v>5.016</v>
      </c>
      <c r="E23" s="6">
        <f t="shared" si="9"/>
        <v>6.08</v>
      </c>
      <c r="F23" s="6">
        <f t="shared" si="9"/>
        <v>6.08</v>
      </c>
      <c r="G23" s="6">
        <f t="shared" si="9"/>
        <v>6.08</v>
      </c>
      <c r="H23" s="6">
        <f t="shared" si="9"/>
        <v>6.08</v>
      </c>
      <c r="I23" s="6">
        <f t="shared" si="9"/>
        <v>6.08</v>
      </c>
      <c r="J23" s="6"/>
    </row>
    <row r="24" spans="1:10" ht="13" x14ac:dyDescent="0.3">
      <c r="A24" s="5" t="s">
        <v>30</v>
      </c>
      <c r="C24" s="6">
        <f>+C23</f>
        <v>5.016</v>
      </c>
      <c r="D24" s="6">
        <f t="shared" ref="D24:I24" si="10">+C24+D23</f>
        <v>10.032</v>
      </c>
      <c r="E24" s="6">
        <f t="shared" si="10"/>
        <v>16.112000000000002</v>
      </c>
      <c r="F24" s="6">
        <f t="shared" si="10"/>
        <v>22.192</v>
      </c>
      <c r="G24" s="6">
        <f t="shared" si="10"/>
        <v>28.271999999999998</v>
      </c>
      <c r="H24" s="6">
        <f t="shared" si="10"/>
        <v>34.351999999999997</v>
      </c>
      <c r="I24" s="17">
        <f t="shared" si="10"/>
        <v>40.431999999999995</v>
      </c>
    </row>
    <row r="25" spans="1:10" ht="13" x14ac:dyDescent="0.3">
      <c r="A25" t="s">
        <v>14</v>
      </c>
      <c r="C25" s="6">
        <f t="shared" ref="C25:I25" si="11">+C24*$E$16</f>
        <v>5016</v>
      </c>
      <c r="D25" s="6">
        <f t="shared" si="11"/>
        <v>10032</v>
      </c>
      <c r="E25" s="6">
        <f t="shared" si="11"/>
        <v>16112.000000000002</v>
      </c>
      <c r="F25" s="6">
        <f t="shared" si="11"/>
        <v>22192</v>
      </c>
      <c r="G25" s="6">
        <f t="shared" si="11"/>
        <v>28272</v>
      </c>
      <c r="H25" s="6">
        <f t="shared" si="11"/>
        <v>34352</v>
      </c>
      <c r="I25" s="17">
        <f t="shared" si="11"/>
        <v>40431.999999999993</v>
      </c>
    </row>
    <row r="28" spans="1:10" x14ac:dyDescent="0.25">
      <c r="H28" s="6"/>
    </row>
    <row r="29" spans="1:10" x14ac:dyDescent="0.25">
      <c r="G29" s="7"/>
    </row>
    <row r="30" spans="1:10" x14ac:dyDescent="0.25">
      <c r="G30" s="8"/>
    </row>
  </sheetData>
  <printOptions gridLines="1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4"/>
  <sheetViews>
    <sheetView workbookViewId="0">
      <selection activeCell="K22" sqref="K22"/>
    </sheetView>
  </sheetViews>
  <sheetFormatPr defaultRowHeight="12.5" x14ac:dyDescent="0.25"/>
  <cols>
    <col min="1" max="2" width="12.7265625" customWidth="1"/>
    <col min="3" max="3" width="9.26953125" bestFit="1" customWidth="1"/>
    <col min="4" max="4" width="10" customWidth="1"/>
    <col min="5" max="5" width="11.1796875" bestFit="1" customWidth="1"/>
    <col min="6" max="9" width="10.1796875" bestFit="1" customWidth="1"/>
    <col min="10" max="10" width="11.1796875" customWidth="1"/>
    <col min="11" max="11" width="11.26953125" customWidth="1"/>
  </cols>
  <sheetData>
    <row r="1" spans="1:16" ht="13" x14ac:dyDescent="0.3">
      <c r="A1" s="1" t="s">
        <v>28</v>
      </c>
    </row>
    <row r="2" spans="1:16" ht="13" x14ac:dyDescent="0.3">
      <c r="A2" s="5" t="s">
        <v>17</v>
      </c>
      <c r="D2" s="18" t="s">
        <v>18</v>
      </c>
      <c r="E2" s="2"/>
    </row>
    <row r="3" spans="1:16" x14ac:dyDescent="0.25">
      <c r="D3" t="s">
        <v>1</v>
      </c>
      <c r="E3" s="14">
        <v>1000</v>
      </c>
    </row>
    <row r="4" spans="1:16" x14ac:dyDescent="0.25">
      <c r="A4" t="s">
        <v>19</v>
      </c>
      <c r="C4" s="15">
        <v>4</v>
      </c>
      <c r="D4" s="15">
        <v>4</v>
      </c>
      <c r="E4" s="15">
        <v>6</v>
      </c>
      <c r="F4" s="15">
        <v>6</v>
      </c>
      <c r="G4" s="15">
        <v>5</v>
      </c>
      <c r="H4" s="15">
        <v>4</v>
      </c>
      <c r="I4" s="15">
        <v>4</v>
      </c>
      <c r="O4" t="s">
        <v>20</v>
      </c>
      <c r="P4" t="s">
        <v>21</v>
      </c>
    </row>
    <row r="5" spans="1:16" ht="13" x14ac:dyDescent="0.3"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P5">
        <v>0.22</v>
      </c>
    </row>
    <row r="6" spans="1:16" x14ac:dyDescent="0.25">
      <c r="A6" t="s">
        <v>22</v>
      </c>
      <c r="C6" s="9">
        <f>+C4*7</f>
        <v>28</v>
      </c>
      <c r="D6" s="9">
        <f t="shared" ref="D6:I6" si="0">+D4*7</f>
        <v>28</v>
      </c>
      <c r="E6" s="9">
        <f t="shared" si="0"/>
        <v>42</v>
      </c>
      <c r="F6" s="9">
        <f t="shared" si="0"/>
        <v>42</v>
      </c>
      <c r="G6" s="9">
        <f t="shared" si="0"/>
        <v>35</v>
      </c>
      <c r="H6" s="9">
        <f t="shared" si="0"/>
        <v>28</v>
      </c>
      <c r="I6" s="9">
        <f t="shared" si="0"/>
        <v>28</v>
      </c>
      <c r="J6" s="9"/>
      <c r="K6" s="9"/>
      <c r="O6">
        <v>1</v>
      </c>
      <c r="P6">
        <v>0.22</v>
      </c>
    </row>
    <row r="7" spans="1:16" x14ac:dyDescent="0.25">
      <c r="A7" s="5" t="s">
        <v>31</v>
      </c>
      <c r="C7" s="9">
        <f>+$E$3*C6*4</f>
        <v>112000</v>
      </c>
      <c r="D7" s="9">
        <f>+$E$3*D6*4</f>
        <v>112000</v>
      </c>
      <c r="E7" s="9">
        <f>+($E$3*E6)*4</f>
        <v>168000</v>
      </c>
      <c r="F7" s="9">
        <f>+($E$3*F6)*4</f>
        <v>168000</v>
      </c>
      <c r="G7" s="9">
        <f>+($E$3*G6)*4</f>
        <v>140000</v>
      </c>
      <c r="H7" s="9">
        <f>+($E$3*H6)*4</f>
        <v>112000</v>
      </c>
      <c r="I7" s="9">
        <f>+($E$3*I6)*4</f>
        <v>112000</v>
      </c>
      <c r="J7" s="9"/>
      <c r="K7" s="9"/>
      <c r="O7">
        <v>30800</v>
      </c>
      <c r="P7">
        <f>+P6*30800</f>
        <v>6776</v>
      </c>
    </row>
    <row r="8" spans="1:16" x14ac:dyDescent="0.25">
      <c r="A8" t="s">
        <v>23</v>
      </c>
      <c r="C8" s="9">
        <f>+C7</f>
        <v>112000</v>
      </c>
      <c r="D8" s="9">
        <f t="shared" ref="D8:I8" si="1">+D7+C8</f>
        <v>224000</v>
      </c>
      <c r="E8" s="9">
        <f t="shared" si="1"/>
        <v>392000</v>
      </c>
      <c r="F8" s="9">
        <f t="shared" si="1"/>
        <v>560000</v>
      </c>
      <c r="G8" s="9">
        <f t="shared" si="1"/>
        <v>700000</v>
      </c>
      <c r="H8" s="9">
        <f t="shared" si="1"/>
        <v>812000</v>
      </c>
      <c r="I8" s="10">
        <f t="shared" si="1"/>
        <v>924000</v>
      </c>
      <c r="J8" s="9"/>
      <c r="K8" s="9"/>
    </row>
    <row r="9" spans="1:16" s="6" customFormat="1" x14ac:dyDescent="0.25">
      <c r="A9" s="6" t="s">
        <v>24</v>
      </c>
      <c r="C9" s="9">
        <f t="shared" ref="C9:I9" si="2">+C8*0.22</f>
        <v>24640</v>
      </c>
      <c r="D9" s="9">
        <f t="shared" si="2"/>
        <v>49280</v>
      </c>
      <c r="E9" s="9">
        <f t="shared" si="2"/>
        <v>86240</v>
      </c>
      <c r="F9" s="9">
        <f t="shared" si="2"/>
        <v>123200</v>
      </c>
      <c r="G9" s="9">
        <f t="shared" si="2"/>
        <v>154000</v>
      </c>
      <c r="H9" s="9">
        <f t="shared" si="2"/>
        <v>178640</v>
      </c>
      <c r="I9" s="9">
        <f t="shared" si="2"/>
        <v>203280</v>
      </c>
      <c r="J9" s="9"/>
      <c r="K9" s="9"/>
    </row>
    <row r="10" spans="1:16" x14ac:dyDescent="0.25">
      <c r="C10" s="9"/>
      <c r="D10" s="9"/>
      <c r="E10" s="9"/>
      <c r="F10" s="9"/>
      <c r="G10" s="9"/>
      <c r="H10" s="9"/>
      <c r="I10" s="9"/>
      <c r="J10" s="9"/>
      <c r="K10" s="9"/>
    </row>
    <row r="11" spans="1:16" x14ac:dyDescent="0.25">
      <c r="C11" s="11"/>
      <c r="D11" s="11"/>
      <c r="E11" s="11"/>
      <c r="F11" s="11"/>
      <c r="G11" s="11"/>
      <c r="H11" s="11"/>
      <c r="I11" s="11"/>
    </row>
    <row r="12" spans="1:16" x14ac:dyDescent="0.25">
      <c r="C12" s="12"/>
    </row>
    <row r="15" spans="1:16" ht="13" x14ac:dyDescent="0.3">
      <c r="A15" s="5" t="s">
        <v>25</v>
      </c>
      <c r="D15" s="18" t="s">
        <v>26</v>
      </c>
    </row>
    <row r="16" spans="1:16" x14ac:dyDescent="0.25">
      <c r="D16" s="5" t="s">
        <v>1</v>
      </c>
      <c r="E16" s="14">
        <v>50</v>
      </c>
    </row>
    <row r="17" spans="1:11" x14ac:dyDescent="0.25">
      <c r="A17" t="s">
        <v>19</v>
      </c>
      <c r="C17" s="15">
        <v>70</v>
      </c>
      <c r="D17" s="15">
        <v>70</v>
      </c>
      <c r="E17" s="15">
        <v>70</v>
      </c>
      <c r="F17" s="15">
        <v>70</v>
      </c>
      <c r="G17" s="15">
        <v>70</v>
      </c>
      <c r="H17" s="15">
        <v>70</v>
      </c>
      <c r="I17" s="15">
        <v>70</v>
      </c>
    </row>
    <row r="18" spans="1:11" ht="13" x14ac:dyDescent="0.3">
      <c r="C18" s="1" t="s">
        <v>2</v>
      </c>
      <c r="D18" s="1" t="s">
        <v>3</v>
      </c>
      <c r="E18" s="1" t="s">
        <v>4</v>
      </c>
      <c r="F18" s="1" t="s">
        <v>5</v>
      </c>
      <c r="G18" s="1" t="s">
        <v>6</v>
      </c>
      <c r="H18" s="1" t="s">
        <v>7</v>
      </c>
      <c r="I18" s="1" t="s">
        <v>8</v>
      </c>
    </row>
    <row r="19" spans="1:11" x14ac:dyDescent="0.25">
      <c r="A19" t="s">
        <v>22</v>
      </c>
      <c r="C19" s="9">
        <f>+C17*7</f>
        <v>490</v>
      </c>
      <c r="D19" s="9">
        <f t="shared" ref="D19:I19" si="3">+D17*7</f>
        <v>490</v>
      </c>
      <c r="E19" s="9">
        <f t="shared" si="3"/>
        <v>490</v>
      </c>
      <c r="F19" s="9">
        <f t="shared" si="3"/>
        <v>490</v>
      </c>
      <c r="G19" s="9">
        <f t="shared" si="3"/>
        <v>490</v>
      </c>
      <c r="H19" s="9">
        <f t="shared" si="3"/>
        <v>490</v>
      </c>
      <c r="I19" s="9">
        <f t="shared" si="3"/>
        <v>490</v>
      </c>
      <c r="J19" s="9"/>
      <c r="K19" s="9"/>
    </row>
    <row r="20" spans="1:11" x14ac:dyDescent="0.25">
      <c r="A20" s="5" t="s">
        <v>31</v>
      </c>
      <c r="C20" s="9">
        <f>+$E$16*C19*4</f>
        <v>98000</v>
      </c>
      <c r="D20" s="9">
        <f>+$E$16*D19*4</f>
        <v>98000</v>
      </c>
      <c r="E20" s="9">
        <f>+(E19*$E$16)*4</f>
        <v>98000</v>
      </c>
      <c r="F20" s="9">
        <f>+(F19*$E$16)*4</f>
        <v>98000</v>
      </c>
      <c r="G20" s="9">
        <f>+(G19*$E$16)*4</f>
        <v>98000</v>
      </c>
      <c r="H20" s="9">
        <f>+(H19*$E$16)*4</f>
        <v>98000</v>
      </c>
      <c r="I20" s="9">
        <f>+(I19*$E$16)*4</f>
        <v>98000</v>
      </c>
      <c r="J20" s="9"/>
      <c r="K20" s="9"/>
    </row>
    <row r="21" spans="1:11" x14ac:dyDescent="0.25">
      <c r="A21" t="s">
        <v>23</v>
      </c>
      <c r="C21" s="9">
        <f>+C20*0.22</f>
        <v>21560</v>
      </c>
      <c r="D21" s="9">
        <f t="shared" ref="D21:I21" si="4">+D20+C21</f>
        <v>119560</v>
      </c>
      <c r="E21" s="9">
        <f t="shared" si="4"/>
        <v>217560</v>
      </c>
      <c r="F21" s="9">
        <f t="shared" si="4"/>
        <v>315560</v>
      </c>
      <c r="G21" s="9">
        <f t="shared" si="4"/>
        <v>413560</v>
      </c>
      <c r="H21" s="9">
        <f t="shared" si="4"/>
        <v>511560</v>
      </c>
      <c r="I21" s="10">
        <f t="shared" si="4"/>
        <v>609560</v>
      </c>
      <c r="J21" s="10"/>
      <c r="K21" s="10"/>
    </row>
    <row r="22" spans="1:11" x14ac:dyDescent="0.25">
      <c r="A22" s="6" t="s">
        <v>27</v>
      </c>
      <c r="B22" s="6"/>
      <c r="C22" s="9">
        <f>+C21*0.22</f>
        <v>4743.2</v>
      </c>
      <c r="D22" s="9">
        <f t="shared" ref="D22:I22" si="5">+D21*0.22</f>
        <v>26303.200000000001</v>
      </c>
      <c r="E22" s="9">
        <f t="shared" si="5"/>
        <v>47863.199999999997</v>
      </c>
      <c r="F22" s="9">
        <f t="shared" si="5"/>
        <v>69423.199999999997</v>
      </c>
      <c r="G22" s="9">
        <f t="shared" si="5"/>
        <v>90983.2</v>
      </c>
      <c r="H22" s="9">
        <f t="shared" si="5"/>
        <v>112543.2</v>
      </c>
      <c r="I22" s="9">
        <f t="shared" si="5"/>
        <v>134103.20000000001</v>
      </c>
      <c r="J22" s="9"/>
      <c r="K22" s="9"/>
    </row>
    <row r="23" spans="1:11" x14ac:dyDescent="0.25">
      <c r="C23" s="6"/>
      <c r="D23" s="6"/>
      <c r="E23" s="6"/>
      <c r="F23" s="6"/>
      <c r="G23" s="6"/>
      <c r="H23" s="6"/>
      <c r="I23" s="6"/>
      <c r="J23" s="6"/>
      <c r="K23" s="6"/>
    </row>
    <row r="24" spans="1:11" x14ac:dyDescent="0.25">
      <c r="C24" s="6"/>
      <c r="D24" s="6"/>
      <c r="E24" s="6"/>
      <c r="F24" s="6"/>
      <c r="G24" s="6"/>
      <c r="H24" s="6"/>
      <c r="I24" s="6"/>
      <c r="J24" s="6"/>
      <c r="K24" s="6"/>
    </row>
  </sheetData>
  <printOptions gridLines="1"/>
  <pageMargins left="0.75" right="0.75" top="1" bottom="1" header="0.5" footer="0.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older" ma:contentTypeID="0x01200075F81DE8EDC23B47BC04EA4B1B71E622" ma:contentTypeVersion="0" ma:contentTypeDescription="Create a new folder." ma:contentTypeScope="" ma:versionID="43cf09d47e027fe38f9e6a0bca944dd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1014dae61cc99f9ffdb2503fba242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ChildCount" minOccurs="0"/>
                <xsd:element ref="ns1:FolderChild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temChildCount" ma:index="3" nillable="true" ma:displayName="Item Child Count" ma:hidden="true" ma:list="Docs" ma:internalName="ItemChildCount" ma:readOnly="true" ma:showField="ItemChildCount">
      <xsd:simpleType>
        <xsd:restriction base="dms:Lookup"/>
      </xsd:simpleType>
    </xsd:element>
    <xsd:element name="FolderChildCount" ma:index="4" nillable="true" ma:displayName="Folder Child Count" ma:hidden="true" ma:list="Docs" ma:internalName="FolderChildCount" ma:readOnly="true" ma:showField="FolderChildCount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A3DF1C-4C49-4F38-9D82-DCE9B18F0A58}"/>
</file>

<file path=customXml/itemProps2.xml><?xml version="1.0" encoding="utf-8"?>
<ds:datastoreItem xmlns:ds="http://schemas.openxmlformats.org/officeDocument/2006/customXml" ds:itemID="{9E8C0782-8BA4-448C-8D4D-77B4B3D2DDD1}"/>
</file>

<file path=customXml/itemProps3.xml><?xml version="1.0" encoding="utf-8"?>
<ds:datastoreItem xmlns:ds="http://schemas.openxmlformats.org/officeDocument/2006/customXml" ds:itemID="{7414B758-45F1-4334-A486-6D92F4D639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sheep</vt:lpstr>
      <vt:lpstr>water</vt:lpstr>
    </vt:vector>
  </TitlesOfParts>
  <Company>CenITex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Court</dc:creator>
  <cp:lastModifiedBy>Jo M Campbell (DEDJTR)</cp:lastModifiedBy>
  <dcterms:created xsi:type="dcterms:W3CDTF">2014-12-09T04:18:49Z</dcterms:created>
  <dcterms:modified xsi:type="dcterms:W3CDTF">2019-01-29T02:57:08Z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horIds_UIVersion_512">
    <vt:lpwstr>26</vt:lpwstr>
  </property>
  <property fmtid="{D5CDD505-2E9C-101B-9397-08002B2CF9AE}" pid="3" name="ContentTypeId">
    <vt:lpwstr>0x01200075F81DE8EDC23B47BC04EA4B1B71E622</vt:lpwstr>
  </property>
</Properties>
</file>